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0400" windowHeight="7995"/>
  </bookViews>
  <sheets>
    <sheet name="LP2016" sheetId="1" r:id="rId1"/>
  </sheets>
  <definedNames>
    <definedName name="_xlnm.Print_Area" localSheetId="0">'LP2016'!$A$2:$Q$7</definedName>
  </definedNames>
  <calcPr calcId="125725"/>
</workbook>
</file>

<file path=xl/calcChain.xml><?xml version="1.0" encoding="utf-8"?>
<calcChain xmlns="http://schemas.openxmlformats.org/spreadsheetml/2006/main">
  <c r="J7" i="1"/>
  <c r="H7"/>
  <c r="D7"/>
  <c r="C7"/>
  <c r="I10" s="1"/>
  <c r="I11" s="1"/>
  <c r="F6"/>
  <c r="G6" s="1"/>
  <c r="E6"/>
  <c r="E7" s="1"/>
  <c r="D6"/>
  <c r="I6" l="1"/>
  <c r="G7"/>
  <c r="D11"/>
  <c r="H10"/>
  <c r="H11" s="1"/>
  <c r="F7"/>
  <c r="F11" s="1"/>
  <c r="G10"/>
  <c r="G11" s="1"/>
  <c r="E10"/>
  <c r="E11" s="1"/>
  <c r="D10"/>
  <c r="M6" l="1"/>
  <c r="I7"/>
  <c r="K6"/>
  <c r="L6"/>
  <c r="L7" s="1"/>
  <c r="J11"/>
  <c r="N6" l="1"/>
  <c r="N7" s="1"/>
  <c r="K7"/>
  <c r="M7"/>
  <c r="O6"/>
  <c r="O7" s="1"/>
</calcChain>
</file>

<file path=xl/sharedStrings.xml><?xml version="1.0" encoding="utf-8"?>
<sst xmlns="http://schemas.openxmlformats.org/spreadsheetml/2006/main" count="27" uniqueCount="25">
  <si>
    <t>Zbiorcza lista płac za miesiąc: STYCZEŃ 2016</t>
  </si>
  <si>
    <t>L.p.</t>
  </si>
  <si>
    <t>Nazwisko i imię</t>
  </si>
  <si>
    <t>Wynagrodzenie zasadnicze</t>
  </si>
  <si>
    <t>Składki na ubezpieczenie społeczne</t>
  </si>
  <si>
    <t>KUP</t>
  </si>
  <si>
    <t>Podstawa naliczenia zaliczki na PDOF</t>
  </si>
  <si>
    <t>Kwota zmniejszająca podatek</t>
  </si>
  <si>
    <t>Zaliczka na PDOF</t>
  </si>
  <si>
    <t>Składka na ubezpieczenie zdrowotne</t>
  </si>
  <si>
    <t>Zaliczka na PDOF odprowadzana do US</t>
  </si>
  <si>
    <t>Do wypłaty</t>
  </si>
  <si>
    <t>Wynagrodzenie otrzymałem</t>
  </si>
  <si>
    <t>Data wypłaty</t>
  </si>
  <si>
    <t>Emerytalne</t>
  </si>
  <si>
    <t>Rentowe</t>
  </si>
  <si>
    <t>Chorobowe</t>
  </si>
  <si>
    <t>Razem</t>
  </si>
  <si>
    <t>1.</t>
  </si>
  <si>
    <t>01.02.2016</t>
  </si>
  <si>
    <t>RAZEM</t>
  </si>
  <si>
    <t>wypadkowe</t>
  </si>
  <si>
    <t>FP</t>
  </si>
  <si>
    <t>FGŚP</t>
  </si>
  <si>
    <t>Płatnik</t>
  </si>
</sst>
</file>

<file path=xl/styles.xml><?xml version="1.0" encoding="utf-8"?>
<styleSheet xmlns="http://schemas.openxmlformats.org/spreadsheetml/2006/main">
  <fonts count="5">
    <font>
      <sz val="11"/>
      <color theme="1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b/>
      <sz val="10"/>
      <color theme="1"/>
      <name val="Czcionka tekstu podstawowego"/>
      <charset val="238"/>
    </font>
    <font>
      <b/>
      <sz val="9"/>
      <color theme="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0" fontId="2" fillId="2" borderId="1" xfId="0" applyNumberFormat="1" applyFont="1" applyFill="1" applyBorder="1"/>
    <xf numFmtId="9" fontId="2" fillId="2" borderId="1" xfId="0" applyNumberFormat="1" applyFont="1" applyFill="1" applyBorder="1"/>
    <xf numFmtId="0" fontId="0" fillId="0" borderId="1" xfId="0" applyBorder="1"/>
    <xf numFmtId="4" fontId="0" fillId="0" borderId="1" xfId="0" applyNumberFormat="1" applyBorder="1"/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/>
    <xf numFmtId="0" fontId="2" fillId="3" borderId="1" xfId="0" applyFont="1" applyFill="1" applyBorder="1"/>
    <xf numFmtId="0" fontId="0" fillId="0" borderId="0" xfId="0" applyAlignment="1"/>
    <xf numFmtId="4" fontId="0" fillId="0" borderId="0" xfId="0" applyNumberFormat="1"/>
    <xf numFmtId="2" fontId="0" fillId="0" borderId="0" xfId="0" applyNumberFormat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Q11"/>
  <sheetViews>
    <sheetView tabSelected="1" workbookViewId="0">
      <selection activeCell="B2" sqref="B2"/>
    </sheetView>
  </sheetViews>
  <sheetFormatPr defaultRowHeight="14.25"/>
  <cols>
    <col min="1" max="1" width="4.75" customWidth="1"/>
    <col min="2" max="2" width="18.75" customWidth="1"/>
    <col min="3" max="3" width="14.875" customWidth="1"/>
    <col min="4" max="4" width="9.625" customWidth="1"/>
    <col min="5" max="5" width="9.375" customWidth="1"/>
    <col min="6" max="6" width="9.75" customWidth="1"/>
    <col min="7" max="7" width="9.25" bestFit="1" customWidth="1"/>
    <col min="9" max="9" width="12.125" customWidth="1"/>
    <col min="10" max="10" width="11.25" customWidth="1"/>
    <col min="11" max="11" width="9.25" bestFit="1" customWidth="1"/>
    <col min="12" max="12" width="10.75" customWidth="1"/>
    <col min="13" max="13" width="10" customWidth="1"/>
    <col min="14" max="14" width="13" customWidth="1"/>
    <col min="15" max="15" width="10.625" customWidth="1"/>
    <col min="16" max="16" width="18.625" customWidth="1"/>
    <col min="17" max="17" width="11.5" customWidth="1"/>
  </cols>
  <sheetData>
    <row r="2" spans="1:17" ht="18">
      <c r="C2" s="1" t="s">
        <v>0</v>
      </c>
    </row>
    <row r="3" spans="1:17" ht="15" customHeight="1"/>
    <row r="4" spans="1:17" s="6" customFormat="1" ht="30" customHeight="1">
      <c r="A4" s="2" t="s">
        <v>1</v>
      </c>
      <c r="B4" s="2" t="s">
        <v>2</v>
      </c>
      <c r="C4" s="2" t="s">
        <v>3</v>
      </c>
      <c r="D4" s="3" t="s">
        <v>4</v>
      </c>
      <c r="E4" s="3"/>
      <c r="F4" s="3"/>
      <c r="G4" s="3"/>
      <c r="H4" s="3" t="s">
        <v>5</v>
      </c>
      <c r="I4" s="4" t="s">
        <v>6</v>
      </c>
      <c r="J4" s="5" t="s">
        <v>7</v>
      </c>
      <c r="K4" s="2" t="s">
        <v>8</v>
      </c>
      <c r="L4" s="5" t="s">
        <v>9</v>
      </c>
      <c r="M4" s="5"/>
      <c r="N4" s="4" t="s">
        <v>10</v>
      </c>
      <c r="O4" s="2" t="s">
        <v>11</v>
      </c>
      <c r="P4" s="2" t="s">
        <v>12</v>
      </c>
      <c r="Q4" s="2" t="s">
        <v>13</v>
      </c>
    </row>
    <row r="5" spans="1:17" s="6" customFormat="1" ht="30" customHeight="1">
      <c r="A5" s="2"/>
      <c r="B5" s="2"/>
      <c r="C5" s="2"/>
      <c r="D5" s="7" t="s">
        <v>14</v>
      </c>
      <c r="E5" s="7" t="s">
        <v>15</v>
      </c>
      <c r="F5" s="7" t="s">
        <v>16</v>
      </c>
      <c r="G5" s="8" t="s">
        <v>17</v>
      </c>
      <c r="H5" s="3"/>
      <c r="I5" s="4"/>
      <c r="J5" s="5"/>
      <c r="K5" s="2"/>
      <c r="L5" s="9">
        <v>7.7499999999999999E-2</v>
      </c>
      <c r="M5" s="10">
        <v>0.09</v>
      </c>
      <c r="N5" s="4"/>
      <c r="O5" s="2"/>
      <c r="P5" s="2"/>
      <c r="Q5" s="2"/>
    </row>
    <row r="6" spans="1:17" ht="30" customHeight="1">
      <c r="A6" s="11" t="s">
        <v>18</v>
      </c>
      <c r="B6" s="11"/>
      <c r="C6" s="12">
        <v>2000</v>
      </c>
      <c r="D6" s="12">
        <f t="shared" ref="D6" si="0">ROUND((C6*9.76%),2)</f>
        <v>195.2</v>
      </c>
      <c r="E6" s="12">
        <f t="shared" ref="E6" si="1">ROUND((C6*1.5%),2)</f>
        <v>30</v>
      </c>
      <c r="F6" s="12">
        <f t="shared" ref="F6" si="2">ROUND((C6*2.45%),2)</f>
        <v>49</v>
      </c>
      <c r="G6" s="12">
        <f t="shared" ref="G6" si="3">SUM(D6:F6)</f>
        <v>274.2</v>
      </c>
      <c r="H6" s="12">
        <v>111.25</v>
      </c>
      <c r="I6" s="12">
        <f t="shared" ref="I6" si="4">C6-G6-H6</f>
        <v>1614.55</v>
      </c>
      <c r="J6" s="12">
        <v>46.33</v>
      </c>
      <c r="K6" s="12">
        <f t="shared" ref="K6" si="5">(ROUND((I6),0))*18%-J6</f>
        <v>244.37</v>
      </c>
      <c r="L6" s="12">
        <f>ROUND((I6*L5),2)</f>
        <v>125.13</v>
      </c>
      <c r="M6" s="12">
        <f>ROUND((I6*M5),2)</f>
        <v>145.31</v>
      </c>
      <c r="N6" s="12">
        <f t="shared" ref="N6" si="6">ROUND((K6-L6),0)</f>
        <v>119</v>
      </c>
      <c r="O6" s="12">
        <f t="shared" ref="O6" si="7">C6-G6-M6-N6</f>
        <v>1461.49</v>
      </c>
      <c r="P6" s="11"/>
      <c r="Q6" s="11" t="s">
        <v>19</v>
      </c>
    </row>
    <row r="7" spans="1:17" s="6" customFormat="1" ht="28.5" customHeight="1">
      <c r="A7" s="13" t="s">
        <v>20</v>
      </c>
      <c r="B7" s="13"/>
      <c r="C7" s="14">
        <f t="shared" ref="C7:O7" si="8">SUM(C6:C6)</f>
        <v>2000</v>
      </c>
      <c r="D7" s="14">
        <f t="shared" si="8"/>
        <v>195.2</v>
      </c>
      <c r="E7" s="14">
        <f t="shared" si="8"/>
        <v>30</v>
      </c>
      <c r="F7" s="14">
        <f t="shared" si="8"/>
        <v>49</v>
      </c>
      <c r="G7" s="14">
        <f t="shared" si="8"/>
        <v>274.2</v>
      </c>
      <c r="H7" s="14">
        <f t="shared" si="8"/>
        <v>111.25</v>
      </c>
      <c r="I7" s="14">
        <f t="shared" si="8"/>
        <v>1614.55</v>
      </c>
      <c r="J7" s="14">
        <f t="shared" si="8"/>
        <v>46.33</v>
      </c>
      <c r="K7" s="14">
        <f t="shared" si="8"/>
        <v>244.37</v>
      </c>
      <c r="L7" s="14">
        <f t="shared" si="8"/>
        <v>125.13</v>
      </c>
      <c r="M7" s="14">
        <f t="shared" si="8"/>
        <v>145.31</v>
      </c>
      <c r="N7" s="14">
        <f t="shared" si="8"/>
        <v>119</v>
      </c>
      <c r="O7" s="14">
        <f t="shared" si="8"/>
        <v>1461.49</v>
      </c>
      <c r="P7" s="15"/>
      <c r="Q7" s="15"/>
    </row>
    <row r="8" spans="1:17">
      <c r="A8" s="16"/>
      <c r="B8" s="16"/>
      <c r="C8" s="17"/>
    </row>
    <row r="9" spans="1:17">
      <c r="C9" s="17"/>
      <c r="G9" t="s">
        <v>21</v>
      </c>
      <c r="H9" t="s">
        <v>22</v>
      </c>
      <c r="I9" t="s">
        <v>23</v>
      </c>
      <c r="J9" t="s">
        <v>20</v>
      </c>
    </row>
    <row r="10" spans="1:17">
      <c r="C10" s="17" t="s">
        <v>24</v>
      </c>
      <c r="D10" s="18">
        <f>ROUND((9.76%*C7),2)</f>
        <v>195.2</v>
      </c>
      <c r="E10" s="18">
        <f>ROUND((0.065*C7),2)</f>
        <v>130</v>
      </c>
      <c r="F10">
        <v>0</v>
      </c>
      <c r="G10">
        <f>ROUND((1.8%*C7),2)</f>
        <v>36</v>
      </c>
      <c r="H10">
        <f>ROUND((2.45%*C7),2)</f>
        <v>49</v>
      </c>
      <c r="I10">
        <f>ROUND((0.1%*C7),2)</f>
        <v>2</v>
      </c>
    </row>
    <row r="11" spans="1:17">
      <c r="C11" s="17" t="s">
        <v>17</v>
      </c>
      <c r="D11" s="18">
        <f>D7+D10</f>
        <v>390.4</v>
      </c>
      <c r="E11" s="18">
        <f t="shared" ref="E11:F11" si="9">E7+E10</f>
        <v>160</v>
      </c>
      <c r="F11" s="17">
        <f t="shared" si="9"/>
        <v>49</v>
      </c>
      <c r="G11">
        <f>G10</f>
        <v>36</v>
      </c>
      <c r="H11">
        <f t="shared" ref="H11:I11" si="10">H10</f>
        <v>49</v>
      </c>
      <c r="I11">
        <f t="shared" si="10"/>
        <v>2</v>
      </c>
      <c r="J11" s="17">
        <f>SUM(D11:I11)</f>
        <v>686.4</v>
      </c>
    </row>
  </sheetData>
  <mergeCells count="14">
    <mergeCell ref="Q4:Q5"/>
    <mergeCell ref="A7:B7"/>
    <mergeCell ref="J4:J5"/>
    <mergeCell ref="K4:K5"/>
    <mergeCell ref="L4:M4"/>
    <mergeCell ref="N4:N5"/>
    <mergeCell ref="O4:O5"/>
    <mergeCell ref="P4:P5"/>
    <mergeCell ref="A4:A5"/>
    <mergeCell ref="B4:B5"/>
    <mergeCell ref="C4:C5"/>
    <mergeCell ref="D4:G4"/>
    <mergeCell ref="H4:H5"/>
    <mergeCell ref="I4:I5"/>
  </mergeCells>
  <pageMargins left="0.37" right="0.27" top="1.39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LP2016</vt:lpstr>
      <vt:lpstr>'LP2016'!Obszar_wydruku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</dc:creator>
  <cp:lastModifiedBy>Anja</cp:lastModifiedBy>
  <dcterms:created xsi:type="dcterms:W3CDTF">2016-11-18T10:19:34Z</dcterms:created>
  <dcterms:modified xsi:type="dcterms:W3CDTF">2016-11-18T10:20:19Z</dcterms:modified>
</cp:coreProperties>
</file>